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uken\Desktop\18\"/>
    </mc:Choice>
  </mc:AlternateContent>
  <xr:revisionPtr revIDLastSave="0" documentId="8_{9EE4ABB6-DE5D-4FE1-833F-8876AB677CE2}" xr6:coauthVersionLast="45" xr6:coauthVersionMax="45" xr10:uidLastSave="{00000000-0000-0000-0000-000000000000}"/>
  <bookViews>
    <workbookView xWindow="1125" yWindow="1125" windowWidth="19200" windowHeight="1875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6" i="1" l="1"/>
  <c r="E37" i="1"/>
  <c r="E33" i="1"/>
  <c r="BA44" i="1" l="1"/>
  <c r="E38" i="1"/>
  <c r="E34" i="1"/>
  <c r="E31" i="1"/>
  <c r="E16" i="1"/>
  <c r="E12" i="1"/>
  <c r="AF46" i="1"/>
  <c r="BA35" i="1"/>
  <c r="BA32" i="1"/>
  <c r="BA21" i="1"/>
  <c r="BA18" i="1"/>
  <c r="BA14" i="1"/>
  <c r="E41" i="1" l="1"/>
  <c r="Q38" i="1"/>
  <c r="G38" i="1"/>
  <c r="M38" i="1" s="1"/>
  <c r="K38" i="1"/>
  <c r="O38" i="1"/>
  <c r="V38" i="1"/>
  <c r="I38" i="1"/>
  <c r="K31" i="1"/>
  <c r="G31" i="1"/>
  <c r="M31" i="1" s="1"/>
  <c r="O31" i="1"/>
  <c r="Q31" i="1"/>
  <c r="V34" i="1"/>
  <c r="O34" i="1"/>
  <c r="Q34" i="1"/>
  <c r="G34" i="1"/>
  <c r="M34" i="1" s="1"/>
  <c r="I31" i="1"/>
  <c r="V31" i="1"/>
  <c r="K34" i="1"/>
  <c r="I34" i="1"/>
  <c r="E13" i="1"/>
  <c r="E9" i="1"/>
  <c r="E19" i="1" s="1"/>
  <c r="O13" i="1" l="1"/>
  <c r="E25" i="1"/>
  <c r="E23" i="1" s="1"/>
  <c r="E42" i="1"/>
  <c r="E40" i="1" s="1"/>
  <c r="E44" i="1"/>
  <c r="V13" i="1"/>
  <c r="E17" i="1"/>
  <c r="G17" i="1" s="1"/>
  <c r="M17" i="1" s="1"/>
  <c r="E28" i="1"/>
  <c r="E22" i="1"/>
  <c r="E20" i="1" s="1"/>
  <c r="O9" i="1"/>
  <c r="K13" i="1"/>
  <c r="Q13" i="1"/>
  <c r="G13" i="1"/>
  <c r="M13" i="1" s="1"/>
  <c r="I13" i="1"/>
  <c r="G9" i="1"/>
  <c r="M9" i="1" s="1"/>
  <c r="K9" i="1"/>
  <c r="Q9" i="1"/>
  <c r="I9" i="1"/>
  <c r="V9" i="1"/>
  <c r="Q23" i="1" l="1"/>
  <c r="O23" i="1"/>
  <c r="K23" i="1"/>
  <c r="I23" i="1"/>
  <c r="V23" i="1"/>
  <c r="G23" i="1"/>
  <c r="M23" i="1" s="1"/>
  <c r="V40" i="1"/>
  <c r="K40" i="1"/>
  <c r="I40" i="1"/>
  <c r="E45" i="1"/>
  <c r="E43" i="1" s="1"/>
  <c r="O40" i="1"/>
  <c r="Q40" i="1"/>
  <c r="G40" i="1"/>
  <c r="M40" i="1" s="1"/>
  <c r="I17" i="1"/>
  <c r="V17" i="1"/>
  <c r="O17" i="1"/>
  <c r="Q17" i="1"/>
  <c r="K17" i="1"/>
  <c r="E29" i="1"/>
  <c r="E26" i="1" s="1"/>
  <c r="K20" i="1"/>
  <c r="V20" i="1"/>
  <c r="Q20" i="1"/>
  <c r="I20" i="1"/>
  <c r="O20" i="1"/>
  <c r="G20" i="1"/>
  <c r="M20" i="1" s="1"/>
  <c r="O43" i="1" l="1"/>
  <c r="O30" i="1" s="1"/>
  <c r="Q43" i="1"/>
  <c r="Q30" i="1" s="1"/>
  <c r="V43" i="1"/>
  <c r="V30" i="1" s="1"/>
  <c r="G43" i="1"/>
  <c r="M43" i="1" s="1"/>
  <c r="M30" i="1" s="1"/>
  <c r="I43" i="1"/>
  <c r="I30" i="1" s="1"/>
  <c r="K43" i="1"/>
  <c r="K30" i="1" s="1"/>
  <c r="V26" i="1"/>
  <c r="V8" i="1" s="1"/>
  <c r="I26" i="1"/>
  <c r="I8" i="1" s="1"/>
  <c r="Q26" i="1"/>
  <c r="Q8" i="1" s="1"/>
  <c r="G26" i="1"/>
  <c r="G8" i="1" s="1"/>
  <c r="K26" i="1"/>
  <c r="K8" i="1" s="1"/>
  <c r="O26" i="1"/>
  <c r="O8" i="1" s="1"/>
  <c r="G30" i="1" l="1"/>
  <c r="M26" i="1"/>
  <c r="M8" i="1" s="1"/>
  <c r="AE4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<sst xmlns="http://schemas.openxmlformats.org/spreadsheetml/2006/main" count="190" uniqueCount="102">
  <si>
    <t>Položkový soupis prací a dodávek</t>
  </si>
  <si>
    <t>#TypZaznamu#</t>
  </si>
  <si>
    <t>S:</t>
  </si>
  <si>
    <t>053_2016</t>
  </si>
  <si>
    <t>Domov pro osoby se zdr.postiž. a dostav.den. stacionáře pro spoluobčany s ment. a kom. post. - 2.et</t>
  </si>
  <si>
    <t>STA</t>
  </si>
  <si>
    <t>O:</t>
  </si>
  <si>
    <t>1</t>
  </si>
  <si>
    <t>OBJ</t>
  </si>
  <si>
    <t>R:</t>
  </si>
  <si>
    <t>01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</si>
  <si>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</si>
  <si>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</si>
  <si>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</si>
  <si>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</si>
  <si>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</si>
  <si>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</si>
  <si>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</si>
  <si>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</si>
  <si>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</si>
  <si>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</si>
  <si>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</si>
  <si>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</si>
  <si>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</si>
  <si>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</si>
  <si>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</si>
  <si>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</si>
  <si>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</si>
  <si>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</si>
  <si>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</si>
  <si>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</si>
  <si>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</si>
  <si>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</si>
  <si>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</si>
  <si>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</si>
  <si>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</si>
  <si>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</si>
  <si>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Zemní práce</t>
  </si>
  <si>
    <t>DIL</t>
  </si>
  <si>
    <t>m2</t>
  </si>
  <si>
    <t>RTS 19/ I</t>
  </si>
  <si>
    <t>RTS 16/ I</t>
  </si>
  <si>
    <t>Práce</t>
  </si>
  <si>
    <t>POL1_</t>
  </si>
  <si>
    <t>SPI</t>
  </si>
  <si>
    <t>VV</t>
  </si>
  <si>
    <t>m3</t>
  </si>
  <si>
    <t>800-1</t>
  </si>
  <si>
    <t>139601102R00</t>
  </si>
  <si>
    <t>Ruční výkop jam, rýh a šachet v hornině 3</t>
  </si>
  <si>
    <t>s přehozením na vzdálenost do 5 m nebo s naložením na ruční dopravní prostředek</t>
  </si>
  <si>
    <t xml:space="preserve">1. PP : 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</si>
  <si>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</si>
  <si>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</si>
  <si>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</si>
  <si>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</si>
  <si>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</si>
  <si>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</si>
  <si>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162701109R00</t>
  </si>
  <si>
    <t>Vodorovné přemístění výkopku příplatek k ceně za každých dalších i započatých 1 000 m přes 10 000 m_x000D_
 z horniny 1 až 4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</si>
  <si>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</si>
  <si>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</si>
  <si>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</si>
  <si>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162201210R00</t>
  </si>
  <si>
    <t>Vodorovné přemístění výkopku nošením příplatek k ceně za každých dalších 10 m_x000D_
 z horniny 1 až 4, kolečkem</t>
  </si>
  <si>
    <t>Koeficient: 3</t>
  </si>
  <si>
    <t>POP</t>
  </si>
  <si>
    <t>t</t>
  </si>
  <si>
    <t>2</t>
  </si>
  <si>
    <t>Základy a zvláštní zakládání</t>
  </si>
  <si>
    <t>273351215RT1</t>
  </si>
  <si>
    <t>Bednění stěn základových desek zřízení</t>
  </si>
  <si>
    <t>801-1</t>
  </si>
  <si>
    <t>svislé nebo šikmé (odkloněné) , půdorysně přímé nebo zalomené, stěn základových desek ve volných nebo zapažených jámách, rýhách, šachtách, včetně případných vzpěr,</t>
  </si>
  <si>
    <t>273351216R00</t>
  </si>
  <si>
    <t>Bednění stěn základových desek odstranění</t>
  </si>
  <si>
    <t>Včetně očištění, vytřídění a uložení bedního materiálu.</t>
  </si>
  <si>
    <t>Koeficient: 1</t>
  </si>
  <si>
    <t>SUM</t>
  </si>
  <si>
    <t>JKSO</t>
  </si>
  <si>
    <t>JKSOChar</t>
  </si>
  <si>
    <t>JKSOAkce</t>
  </si>
  <si>
    <t>END</t>
  </si>
  <si>
    <t>schod stupně:1,250*1,42*1,6*0,5</t>
  </si>
  <si>
    <t>schod stupně:1,250*1,42*1,6*0,5*2</t>
  </si>
  <si>
    <t>Odkaz na mn. položky pořadí 11 : 18,0991</t>
  </si>
  <si>
    <t>Beton základových pasů  C 25/30, vyr v míchačce</t>
  </si>
  <si>
    <t>R1-27431</t>
  </si>
  <si>
    <t>R2-27431</t>
  </si>
  <si>
    <t>Odkaz na mn. položky pořadí 23:18,0991*2,2t/m3</t>
  </si>
  <si>
    <t>Koeficient: 2</t>
  </si>
  <si>
    <t>R3-27431</t>
  </si>
  <si>
    <t>Vodorovné přemístění betonové směsi nošením ručně do 10m, koeficient 2</t>
  </si>
  <si>
    <t>Svislé přemístění betonové směsi nošením ručně do 3m, koeficient 1</t>
  </si>
  <si>
    <t xml:space="preserve">Sanace statických poruch - 2. Narušené schodišťové stupně </t>
  </si>
  <si>
    <t>Odkaz na mn. položky pořadí 7 : 1,42</t>
  </si>
  <si>
    <t>Odkaz na mn. položky pořadí 9 : 11,42*2</t>
  </si>
  <si>
    <t>Odkaz na mn. položky pořadí 8 : 2,84</t>
  </si>
  <si>
    <t>1.PP:0,4*1,25*1,4</t>
  </si>
  <si>
    <t>1.PP:1,25*1,4</t>
  </si>
  <si>
    <t>odkaz na pol. 7:1,42</t>
  </si>
  <si>
    <t>Odkaz na mn. položky pořadí 23:1,42*2,2t/m3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</si>
</sst>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/>
    <xf numFmtId="0" fontId="0" fillId="2" borderId="1" xfId="0" applyFont="1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2" borderId="5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shrinkToFit="1"/>
    </xf>
    <xf numFmtId="164" fontId="2" fillId="2" borderId="6" xfId="0" applyNumberFormat="1" applyFont="1" applyFill="1" applyBorder="1" applyAlignment="1">
      <alignment vertical="top" shrinkToFit="1"/>
    </xf>
    <xf numFmtId="4" fontId="2" fillId="2" borderId="6" xfId="0" applyNumberFormat="1" applyFont="1" applyFill="1" applyBorder="1" applyAlignment="1">
      <alignment vertical="top" shrinkToFit="1"/>
    </xf>
    <xf numFmtId="4" fontId="2" fillId="2" borderId="7" xfId="0" applyNumberFormat="1" applyFont="1" applyFill="1" applyBorder="1" applyAlignment="1">
      <alignment vertical="top" shrinkToFit="1"/>
    </xf>
    <xf numFmtId="4" fontId="2" fillId="2" borderId="0" xfId="0" applyNumberFormat="1" applyFont="1" applyFill="1" applyBorder="1" applyAlignment="1">
      <alignment vertical="top" shrinkToFit="1"/>
    </xf>
    <xf numFmtId="0" fontId="3" fillId="0" borderId="8" xfId="0" applyFont="1" applyBorder="1" applyAlignment="1">
      <alignment vertical="top"/>
    </xf>
    <xf numFmtId="49" fontId="3" fillId="0" borderId="9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shrinkToFit="1"/>
    </xf>
    <xf numFmtId="164" fontId="3" fillId="0" borderId="9" xfId="0" applyNumberFormat="1" applyFont="1" applyBorder="1" applyAlignment="1">
      <alignment vertical="top" shrinkToFit="1"/>
    </xf>
    <xf numFmtId="4" fontId="3" fillId="4" borderId="9" xfId="0" applyNumberFormat="1" applyFont="1" applyFill="1" applyBorder="1" applyAlignment="1" applyProtection="1">
      <alignment vertical="top" shrinkToFit="1"/>
      <protection locked="0"/>
    </xf>
    <xf numFmtId="4" fontId="3" fillId="0" borderId="9" xfId="0" applyNumberFormat="1" applyFont="1" applyBorder="1" applyAlignment="1">
      <alignment vertical="top" shrinkToFit="1"/>
    </xf>
    <xf numFmtId="4" fontId="3" fillId="0" borderId="10" xfId="0" applyNumberFormat="1" applyFont="1" applyBorder="1" applyAlignment="1">
      <alignment vertical="top" shrinkToFit="1"/>
    </xf>
    <xf numFmtId="4" fontId="3" fillId="0" borderId="0" xfId="0" applyNumberFormat="1" applyFont="1" applyBorder="1" applyAlignment="1">
      <alignment vertical="top" shrinkToFit="1"/>
    </xf>
    <xf numFmtId="0" fontId="3" fillId="0" borderId="0" xfId="0" applyFont="1"/>
    <xf numFmtId="0" fontId="3" fillId="0" borderId="0" xfId="0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164" fontId="4" fillId="0" borderId="0" xfId="0" quotePrefix="1" applyNumberFormat="1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center" vertical="top" wrapText="1" shrinkToFit="1"/>
    </xf>
    <xf numFmtId="164" fontId="4" fillId="0" borderId="0" xfId="0" applyNumberFormat="1" applyFont="1" applyBorder="1" applyAlignment="1">
      <alignment vertical="top" wrapText="1" shrinkToFit="1"/>
    </xf>
    <xf numFmtId="0" fontId="5" fillId="0" borderId="0" xfId="0" applyNumberFormat="1" applyFont="1" applyAlignment="1">
      <alignment wrapText="1"/>
    </xf>
    <xf numFmtId="164" fontId="6" fillId="0" borderId="0" xfId="0" quotePrefix="1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vertical="top" wrapText="1" shrinkToFit="1"/>
    </xf>
    <xf numFmtId="164" fontId="6" fillId="0" borderId="0" xfId="0" applyNumberFormat="1" applyFont="1" applyBorder="1" applyAlignment="1">
      <alignment vertical="top" wrapText="1" shrinkToFit="1"/>
    </xf>
    <xf numFmtId="49" fontId="0" fillId="0" borderId="0" xfId="0" applyNumberFormat="1" applyAlignment="1">
      <alignment horizontal="left" vertical="top" wrapText="1"/>
    </xf>
    <xf numFmtId="0" fontId="2" fillId="2" borderId="4" xfId="0" applyFont="1" applyFill="1" applyBorder="1" applyAlignment="1">
      <alignment vertical="top"/>
    </xf>
    <xf numFmtId="49" fontId="2" fillId="2" borderId="2" xfId="0" applyNumberFormat="1" applyFont="1" applyFill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4" fontId="2" fillId="2" borderId="3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164" fontId="4" fillId="0" borderId="0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vertical="top"/>
    </xf>
    <xf numFmtId="0" fontId="3" fillId="0" borderId="6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6" xfId="0" applyBorder="1" applyAlignment="1">
      <alignment vertical="top"/>
    </xf>
    <xf numFmtId="0" fontId="7" fillId="0" borderId="0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3"/>
  <sheetViews>
    <sheetView tabSelected="1" zoomScale="70" zoomScaleNormal="70" workbookViewId="0">
      <selection activeCell="G46" sqref="A1:G46"/>
    </sheetView>
  </sheetViews>
  <sheetFormatPr defaultRowHeight="15" outlineLevelRow="1" x14ac:dyDescent="0.25"/>
  <cols>
    <col min="3" max="3" width="41.7109375" customWidth="1"/>
    <col min="7" max="7" width="15.42578125" customWidth="1"/>
    <col min="8" max="58" width="0" hidden="1" customWidth="1"/>
  </cols>
  <sheetData>
    <row r="1" spans="1:60" ht="15.75" customHeight="1" x14ac:dyDescent="0.25">
      <c r="A1" s="56" t="s">
        <v>0</v>
      </c>
      <c r="B1" s="56"/>
      <c r="C1" s="56"/>
      <c r="D1" s="56"/>
      <c r="E1" s="56"/>
      <c r="F1" s="56"/>
      <c r="G1" s="56"/>
      <c r="AG1" t="s">
        <v>1</v>
      </c>
    </row>
    <row r="2" spans="1:60" ht="24.95" customHeight="1" x14ac:dyDescent="0.25">
      <c r="A2" s="1" t="s">
        <v>2</v>
      </c>
      <c r="B2" s="2" t="s">
        <v>3</v>
      </c>
      <c r="C2" s="57" t="s">
        <v>4</v>
      </c>
      <c r="D2" s="58"/>
      <c r="E2" s="58"/>
      <c r="F2" s="58"/>
      <c r="G2" s="59"/>
      <c r="AG2" t="s">
        <v>5</v>
      </c>
    </row>
    <row r="3" spans="1:60" ht="24.95" customHeight="1" x14ac:dyDescent="0.25">
      <c r="A3" s="1" t="s">
        <v>6</v>
      </c>
      <c r="B3" s="2" t="s">
        <v>7</v>
      </c>
      <c r="C3" s="57" t="s">
        <v>94</v>
      </c>
      <c r="D3" s="58"/>
      <c r="E3" s="58"/>
      <c r="F3" s="58"/>
      <c r="G3" s="59"/>
      <c r="AC3" s="3" t="s">
        <v>5</v>
      </c>
      <c r="AG3" t="s">
        <v>8</v>
      </c>
    </row>
    <row r="4" spans="1:60" ht="24.95" customHeight="1" x14ac:dyDescent="0.25">
      <c r="A4" s="4" t="s">
        <v>9</v>
      </c>
      <c r="B4" s="5" t="s">
        <v>10</v>
      </c>
      <c r="C4" s="60"/>
      <c r="D4" s="61"/>
      <c r="E4" s="61"/>
      <c r="F4" s="61"/>
      <c r="G4" s="62"/>
      <c r="AG4" t="s">
        <v>11</v>
      </c>
    </row>
    <row r="5" spans="1:60" x14ac:dyDescent="0.25">
      <c r="B5" s="3"/>
      <c r="C5" s="3"/>
      <c r="D5" s="6"/>
    </row>
    <row r="6" spans="1:60" ht="60" x14ac:dyDescent="0.25">
      <c r="A6" s="7" t="s">
        <v>12</v>
      </c>
      <c r="B6" s="8" t="s">
        <v>13</v>
      </c>
      <c r="C6" s="8" t="s">
        <v>14</v>
      </c>
      <c r="D6" s="9" t="s">
        <v>15</v>
      </c>
      <c r="E6" s="7" t="s">
        <v>16</v>
      </c>
      <c r="F6" s="10" t="s">
        <v>17</v>
      </c>
      <c r="G6" s="7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1" t="s">
        <v>25</v>
      </c>
      <c r="O6" s="11" t="s">
        <v>26</v>
      </c>
      <c r="P6" s="11" t="s">
        <v>27</v>
      </c>
      <c r="Q6" s="11" t="s">
        <v>28</v>
      </c>
      <c r="R6" s="11" t="s">
        <v>29</v>
      </c>
      <c r="S6" s="11" t="s">
        <v>30</v>
      </c>
      <c r="T6" s="11" t="s">
        <v>31</v>
      </c>
      <c r="U6" s="11" t="s">
        <v>32</v>
      </c>
      <c r="V6" s="11" t="s">
        <v>33</v>
      </c>
      <c r="W6" s="11" t="s">
        <v>34</v>
      </c>
      <c r="X6" s="11" t="s">
        <v>35</v>
      </c>
    </row>
    <row r="7" spans="1:60" hidden="1" x14ac:dyDescent="0.25">
      <c r="A7" s="12"/>
      <c r="B7" s="13"/>
      <c r="C7" s="13"/>
      <c r="D7" s="14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60" x14ac:dyDescent="0.25">
      <c r="A8" s="17" t="s">
        <v>36</v>
      </c>
      <c r="B8" s="18" t="s">
        <v>7</v>
      </c>
      <c r="C8" s="19" t="s">
        <v>37</v>
      </c>
      <c r="D8" s="20"/>
      <c r="E8" s="21"/>
      <c r="F8" s="22"/>
      <c r="G8" s="22">
        <f>SUMIF(AG9:AG29,"&lt;&gt;NOR",G9:G29)</f>
        <v>6140.66</v>
      </c>
      <c r="H8" s="22"/>
      <c r="I8" s="22">
        <f>SUM(I9:I29)</f>
        <v>0</v>
      </c>
      <c r="J8" s="22"/>
      <c r="K8" s="22">
        <f>SUM(K9:K29)</f>
        <v>0</v>
      </c>
      <c r="L8" s="22"/>
      <c r="M8" s="22">
        <f>SUM(M9:M29)</f>
        <v>7061.7589999999991</v>
      </c>
      <c r="N8" s="22"/>
      <c r="O8" s="22">
        <f>SUM(O9:O29)</f>
        <v>0</v>
      </c>
      <c r="P8" s="22"/>
      <c r="Q8" s="22">
        <f>SUM(Q9:Q29)</f>
        <v>0</v>
      </c>
      <c r="R8" s="22"/>
      <c r="S8" s="22"/>
      <c r="T8" s="23"/>
      <c r="U8" s="24"/>
      <c r="V8" s="24">
        <f>SUM(V9:V29)</f>
        <v>21.119999999999997</v>
      </c>
      <c r="W8" s="24"/>
      <c r="X8" s="24"/>
      <c r="AG8" t="s">
        <v>38</v>
      </c>
    </row>
    <row r="9" spans="1:60" outlineLevel="1" x14ac:dyDescent="0.25">
      <c r="A9" s="25">
        <v>7</v>
      </c>
      <c r="B9" s="26" t="s">
        <v>48</v>
      </c>
      <c r="C9" s="27" t="s">
        <v>49</v>
      </c>
      <c r="D9" s="28" t="s">
        <v>46</v>
      </c>
      <c r="E9" s="29">
        <f>SUM(E11:E12)</f>
        <v>1.42</v>
      </c>
      <c r="F9" s="30">
        <v>707.8</v>
      </c>
      <c r="G9" s="31">
        <f>ROUND(E9*F9,2)</f>
        <v>1005.08</v>
      </c>
      <c r="H9" s="30"/>
      <c r="I9" s="31">
        <f>ROUND(E9*H9,2)</f>
        <v>0</v>
      </c>
      <c r="J9" s="30"/>
      <c r="K9" s="31">
        <f>ROUND(E9*J9,2)</f>
        <v>0</v>
      </c>
      <c r="L9" s="31">
        <v>15</v>
      </c>
      <c r="M9" s="31">
        <f>G9*(1+L9/100)</f>
        <v>1155.8419999999999</v>
      </c>
      <c r="N9" s="31">
        <v>0</v>
      </c>
      <c r="O9" s="31">
        <f>ROUND(E9*N9,2)</f>
        <v>0</v>
      </c>
      <c r="P9" s="31">
        <v>0</v>
      </c>
      <c r="Q9" s="31">
        <f>ROUND(E9*P9,2)</f>
        <v>0</v>
      </c>
      <c r="R9" s="31" t="s">
        <v>47</v>
      </c>
      <c r="S9" s="31" t="s">
        <v>40</v>
      </c>
      <c r="T9" s="32" t="s">
        <v>41</v>
      </c>
      <c r="U9" s="33">
        <v>3.5329999999999999</v>
      </c>
      <c r="V9" s="33">
        <f>ROUND(E9*U9,2)</f>
        <v>5.0199999999999996</v>
      </c>
      <c r="W9" s="33"/>
      <c r="X9" s="33" t="s">
        <v>42</v>
      </c>
      <c r="Y9" s="34"/>
      <c r="Z9" s="34"/>
      <c r="AA9" s="34"/>
      <c r="AB9" s="34"/>
      <c r="AC9" s="34"/>
      <c r="AD9" s="34"/>
      <c r="AE9" s="34"/>
      <c r="AF9" s="34"/>
      <c r="AG9" s="34" t="s">
        <v>43</v>
      </c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</row>
    <row r="10" spans="1:60" outlineLevel="1" x14ac:dyDescent="0.25">
      <c r="A10" s="35"/>
      <c r="B10" s="36"/>
      <c r="C10" s="54" t="s">
        <v>50</v>
      </c>
      <c r="D10" s="55"/>
      <c r="E10" s="55"/>
      <c r="F10" s="55"/>
      <c r="G10" s="55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4"/>
      <c r="Z10" s="34"/>
      <c r="AA10" s="34"/>
      <c r="AB10" s="34"/>
      <c r="AC10" s="34"/>
      <c r="AD10" s="34"/>
      <c r="AE10" s="34"/>
      <c r="AF10" s="34"/>
      <c r="AG10" s="34" t="s">
        <v>44</v>
      </c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</row>
    <row r="11" spans="1:60" outlineLevel="1" x14ac:dyDescent="0.25">
      <c r="A11" s="35"/>
      <c r="B11" s="36"/>
      <c r="C11" s="37" t="s">
        <v>51</v>
      </c>
      <c r="D11" s="38"/>
      <c r="E11" s="39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4"/>
      <c r="Z11" s="34"/>
      <c r="AA11" s="34"/>
      <c r="AB11" s="34"/>
      <c r="AC11" s="34"/>
      <c r="AD11" s="34"/>
      <c r="AE11" s="34"/>
      <c r="AF11" s="34"/>
      <c r="AG11" s="34" t="s">
        <v>45</v>
      </c>
      <c r="AH11" s="34">
        <v>0</v>
      </c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</row>
    <row r="12" spans="1:60" outlineLevel="1" x14ac:dyDescent="0.25">
      <c r="A12" s="35"/>
      <c r="B12" s="36"/>
      <c r="C12" s="52" t="s">
        <v>83</v>
      </c>
      <c r="D12" s="38"/>
      <c r="E12" s="39">
        <f>1.25*1.42*1.6*0.5</f>
        <v>1.42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4"/>
      <c r="Z12" s="34"/>
      <c r="AA12" s="34"/>
      <c r="AB12" s="34"/>
      <c r="AC12" s="34"/>
      <c r="AD12" s="34"/>
      <c r="AE12" s="34"/>
      <c r="AF12" s="34"/>
      <c r="AG12" s="34" t="s">
        <v>45</v>
      </c>
      <c r="AH12" s="34">
        <v>0</v>
      </c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</row>
    <row r="13" spans="1:60" outlineLevel="1" x14ac:dyDescent="0.25">
      <c r="A13" s="25">
        <v>8</v>
      </c>
      <c r="B13" s="26" t="s">
        <v>52</v>
      </c>
      <c r="C13" s="27" t="s">
        <v>53</v>
      </c>
      <c r="D13" s="28" t="s">
        <v>46</v>
      </c>
      <c r="E13" s="29">
        <f>SUM(E15:E16)</f>
        <v>2.84</v>
      </c>
      <c r="F13" s="30">
        <v>1128.3</v>
      </c>
      <c r="G13" s="31">
        <f>ROUND(E13*F13,2)</f>
        <v>3204.37</v>
      </c>
      <c r="H13" s="30"/>
      <c r="I13" s="31">
        <f>ROUND(E13*H13,2)</f>
        <v>0</v>
      </c>
      <c r="J13" s="30"/>
      <c r="K13" s="31">
        <f>ROUND(E13*J13,2)</f>
        <v>0</v>
      </c>
      <c r="L13" s="31">
        <v>15</v>
      </c>
      <c r="M13" s="31">
        <f>G13*(1+L13/100)</f>
        <v>3685.0254999999997</v>
      </c>
      <c r="N13" s="31">
        <v>0</v>
      </c>
      <c r="O13" s="31">
        <f>ROUND(E13*N13,2)</f>
        <v>0</v>
      </c>
      <c r="P13" s="31">
        <v>0</v>
      </c>
      <c r="Q13" s="31">
        <f>ROUND(E13*P13,2)</f>
        <v>0</v>
      </c>
      <c r="R13" s="31" t="s">
        <v>47</v>
      </c>
      <c r="S13" s="31" t="s">
        <v>40</v>
      </c>
      <c r="T13" s="32" t="s">
        <v>41</v>
      </c>
      <c r="U13" s="33">
        <v>3.81</v>
      </c>
      <c r="V13" s="33">
        <f>ROUND(E13*U13,2)</f>
        <v>10.82</v>
      </c>
      <c r="W13" s="33"/>
      <c r="X13" s="33" t="s">
        <v>42</v>
      </c>
      <c r="Y13" s="34"/>
      <c r="Z13" s="34"/>
      <c r="AA13" s="34"/>
      <c r="AB13" s="34"/>
      <c r="AC13" s="34"/>
      <c r="AD13" s="34"/>
      <c r="AE13" s="34"/>
      <c r="AF13" s="34"/>
      <c r="AG13" s="34" t="s">
        <v>43</v>
      </c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60" ht="24.75" customHeight="1" outlineLevel="1" x14ac:dyDescent="0.25">
      <c r="A14" s="35"/>
      <c r="B14" s="36"/>
      <c r="C14" s="54" t="s">
        <v>54</v>
      </c>
      <c r="D14" s="55"/>
      <c r="E14" s="55"/>
      <c r="F14" s="55"/>
      <c r="G14" s="55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4"/>
      <c r="Z14" s="34"/>
      <c r="AA14" s="34"/>
      <c r="AB14" s="34"/>
      <c r="AC14" s="34"/>
      <c r="AD14" s="34"/>
      <c r="AE14" s="34"/>
      <c r="AF14" s="34"/>
      <c r="AG14" s="34" t="s">
        <v>44</v>
      </c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40" t="str">
        <f>C14</f>
        <v xml:space="preserve"> bez naložení, avšak s vyprázdněním nádoby na hromady nebo do dopravního prostředku, na každých třeba i započatých 3 m výšky,</v>
      </c>
      <c r="BB14" s="34"/>
      <c r="BC14" s="34"/>
      <c r="BD14" s="34"/>
      <c r="BE14" s="34"/>
      <c r="BF14" s="34"/>
      <c r="BG14" s="34"/>
      <c r="BH14" s="34"/>
    </row>
    <row r="15" spans="1:60" outlineLevel="1" x14ac:dyDescent="0.25">
      <c r="A15" s="35"/>
      <c r="B15" s="36"/>
      <c r="C15" s="37" t="s">
        <v>51</v>
      </c>
      <c r="D15" s="38"/>
      <c r="E15" s="39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4"/>
      <c r="Z15" s="34"/>
      <c r="AA15" s="34"/>
      <c r="AB15" s="34"/>
      <c r="AC15" s="34"/>
      <c r="AD15" s="34"/>
      <c r="AE15" s="34"/>
      <c r="AF15" s="34"/>
      <c r="AG15" s="34" t="s">
        <v>45</v>
      </c>
      <c r="AH15" s="34">
        <v>0</v>
      </c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</row>
    <row r="16" spans="1:60" outlineLevel="1" x14ac:dyDescent="0.25">
      <c r="A16" s="35"/>
      <c r="B16" s="36"/>
      <c r="C16" s="52" t="s">
        <v>84</v>
      </c>
      <c r="D16" s="38"/>
      <c r="E16" s="39">
        <f>1.25*1.42*1.6*0.5*2</f>
        <v>2.84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4"/>
      <c r="Z16" s="34"/>
      <c r="AA16" s="34"/>
      <c r="AB16" s="34"/>
      <c r="AC16" s="34"/>
      <c r="AD16" s="34"/>
      <c r="AE16" s="34"/>
      <c r="AF16" s="34"/>
      <c r="AG16" s="34" t="s">
        <v>45</v>
      </c>
      <c r="AH16" s="34">
        <v>0</v>
      </c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</row>
    <row r="17" spans="1:60" ht="22.5" outlineLevel="1" x14ac:dyDescent="0.25">
      <c r="A17" s="25">
        <v>9</v>
      </c>
      <c r="B17" s="26" t="s">
        <v>55</v>
      </c>
      <c r="C17" s="27" t="s">
        <v>56</v>
      </c>
      <c r="D17" s="28" t="s">
        <v>46</v>
      </c>
      <c r="E17" s="29">
        <f>E19</f>
        <v>1.42</v>
      </c>
      <c r="F17" s="30">
        <v>227.4</v>
      </c>
      <c r="G17" s="31">
        <f>ROUND(E17*F17,2)</f>
        <v>322.91000000000003</v>
      </c>
      <c r="H17" s="30"/>
      <c r="I17" s="31">
        <f>ROUND(E17*H17,2)</f>
        <v>0</v>
      </c>
      <c r="J17" s="30"/>
      <c r="K17" s="31">
        <f>ROUND(E17*J17,2)</f>
        <v>0</v>
      </c>
      <c r="L17" s="31">
        <v>15</v>
      </c>
      <c r="M17" s="31">
        <f>G17*(1+L17/100)</f>
        <v>371.34649999999999</v>
      </c>
      <c r="N17" s="31">
        <v>0</v>
      </c>
      <c r="O17" s="31">
        <f>ROUND(E17*N17,2)</f>
        <v>0</v>
      </c>
      <c r="P17" s="31">
        <v>0</v>
      </c>
      <c r="Q17" s="31">
        <f>ROUND(E17*P17,2)</f>
        <v>0</v>
      </c>
      <c r="R17" s="31" t="s">
        <v>47</v>
      </c>
      <c r="S17" s="31" t="s">
        <v>40</v>
      </c>
      <c r="T17" s="32" t="s">
        <v>41</v>
      </c>
      <c r="U17" s="33">
        <v>1.0999999999999999E-2</v>
      </c>
      <c r="V17" s="33">
        <f>ROUND(E17*U17,2)</f>
        <v>0.02</v>
      </c>
      <c r="W17" s="33"/>
      <c r="X17" s="33" t="s">
        <v>42</v>
      </c>
      <c r="Y17" s="34"/>
      <c r="Z17" s="34"/>
      <c r="AA17" s="34"/>
      <c r="AB17" s="34"/>
      <c r="AC17" s="34"/>
      <c r="AD17" s="34"/>
      <c r="AE17" s="34"/>
      <c r="AF17" s="34"/>
      <c r="AG17" s="34" t="s">
        <v>43</v>
      </c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</row>
    <row r="18" spans="1:60" ht="13.5" customHeight="1" outlineLevel="1" x14ac:dyDescent="0.25">
      <c r="A18" s="35"/>
      <c r="B18" s="36"/>
      <c r="C18" s="54" t="s">
        <v>57</v>
      </c>
      <c r="D18" s="55"/>
      <c r="E18" s="55"/>
      <c r="F18" s="55"/>
      <c r="G18" s="55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4"/>
      <c r="Z18" s="34"/>
      <c r="AA18" s="34"/>
      <c r="AB18" s="34"/>
      <c r="AC18" s="34"/>
      <c r="AD18" s="34"/>
      <c r="AE18" s="34"/>
      <c r="AF18" s="34"/>
      <c r="AG18" s="34" t="s">
        <v>44</v>
      </c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40" t="str">
        <f>C18</f>
        <v>po suchu, bez ohledu na druh dopravního prostředku, bez naložení výkopku, avšak se složením bez rozhrnutí,</v>
      </c>
      <c r="BB18" s="34"/>
      <c r="BC18" s="34"/>
      <c r="BD18" s="34"/>
      <c r="BE18" s="34"/>
      <c r="BF18" s="34"/>
      <c r="BG18" s="34"/>
      <c r="BH18" s="34"/>
    </row>
    <row r="19" spans="1:60" outlineLevel="1" x14ac:dyDescent="0.25">
      <c r="A19" s="35"/>
      <c r="B19" s="36"/>
      <c r="C19" s="37" t="s">
        <v>95</v>
      </c>
      <c r="D19" s="38"/>
      <c r="E19" s="39">
        <f>E9</f>
        <v>1.42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4"/>
      <c r="Z19" s="34"/>
      <c r="AA19" s="34"/>
      <c r="AB19" s="34"/>
      <c r="AC19" s="34"/>
      <c r="AD19" s="34"/>
      <c r="AE19" s="34"/>
      <c r="AF19" s="34"/>
      <c r="AG19" s="34" t="s">
        <v>45</v>
      </c>
      <c r="AH19" s="34">
        <v>5</v>
      </c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</row>
    <row r="20" spans="1:60" ht="33.75" outlineLevel="1" x14ac:dyDescent="0.25">
      <c r="A20" s="25">
        <v>10</v>
      </c>
      <c r="B20" s="26" t="s">
        <v>58</v>
      </c>
      <c r="C20" s="27" t="s">
        <v>59</v>
      </c>
      <c r="D20" s="28" t="s">
        <v>46</v>
      </c>
      <c r="E20" s="29">
        <f>E22</f>
        <v>2.84</v>
      </c>
      <c r="F20" s="30">
        <v>16.7</v>
      </c>
      <c r="G20" s="31">
        <f>ROUND(E20*F20,2)</f>
        <v>47.43</v>
      </c>
      <c r="H20" s="30"/>
      <c r="I20" s="31">
        <f>ROUND(E20*H20,2)</f>
        <v>0</v>
      </c>
      <c r="J20" s="30"/>
      <c r="K20" s="31">
        <f>ROUND(E20*J20,2)</f>
        <v>0</v>
      </c>
      <c r="L20" s="31">
        <v>15</v>
      </c>
      <c r="M20" s="31">
        <f>G20*(1+L20/100)</f>
        <v>54.544499999999992</v>
      </c>
      <c r="N20" s="31">
        <v>0</v>
      </c>
      <c r="O20" s="31">
        <f>ROUND(E20*N20,2)</f>
        <v>0</v>
      </c>
      <c r="P20" s="31">
        <v>0</v>
      </c>
      <c r="Q20" s="31">
        <f>ROUND(E20*P20,2)</f>
        <v>0</v>
      </c>
      <c r="R20" s="31" t="s">
        <v>47</v>
      </c>
      <c r="S20" s="31" t="s">
        <v>40</v>
      </c>
      <c r="T20" s="32" t="s">
        <v>41</v>
      </c>
      <c r="U20" s="33">
        <v>0</v>
      </c>
      <c r="V20" s="33">
        <f>ROUND(E20*U20,2)</f>
        <v>0</v>
      </c>
      <c r="W20" s="33"/>
      <c r="X20" s="33" t="s">
        <v>42</v>
      </c>
      <c r="Y20" s="34"/>
      <c r="Z20" s="34"/>
      <c r="AA20" s="34"/>
      <c r="AB20" s="34"/>
      <c r="AC20" s="34"/>
      <c r="AD20" s="34"/>
      <c r="AE20" s="34"/>
      <c r="AF20" s="34"/>
      <c r="AG20" s="34" t="s">
        <v>43</v>
      </c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</row>
    <row r="21" spans="1:60" ht="15.75" customHeight="1" outlineLevel="1" x14ac:dyDescent="0.25">
      <c r="A21" s="35"/>
      <c r="B21" s="36"/>
      <c r="C21" s="54" t="s">
        <v>57</v>
      </c>
      <c r="D21" s="55"/>
      <c r="E21" s="55"/>
      <c r="F21" s="55"/>
      <c r="G21" s="55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4"/>
      <c r="Z21" s="34"/>
      <c r="AA21" s="34"/>
      <c r="AB21" s="34"/>
      <c r="AC21" s="34"/>
      <c r="AD21" s="34"/>
      <c r="AE21" s="34"/>
      <c r="AF21" s="34"/>
      <c r="AG21" s="34" t="s">
        <v>44</v>
      </c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40" t="str">
        <f>C21</f>
        <v>po suchu, bez ohledu na druh dopravního prostředku, bez naložení výkopku, avšak se složením bez rozhrnutí,</v>
      </c>
      <c r="BB21" s="34"/>
      <c r="BC21" s="34"/>
      <c r="BD21" s="34"/>
      <c r="BE21" s="34"/>
      <c r="BF21" s="34"/>
      <c r="BG21" s="34"/>
      <c r="BH21" s="34"/>
    </row>
    <row r="22" spans="1:60" outlineLevel="1" x14ac:dyDescent="0.25">
      <c r="A22" s="35"/>
      <c r="B22" s="36"/>
      <c r="C22" s="37" t="s">
        <v>96</v>
      </c>
      <c r="D22" s="38"/>
      <c r="E22" s="39">
        <f>E19*2</f>
        <v>2.84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4"/>
      <c r="Z22" s="34"/>
      <c r="AA22" s="34"/>
      <c r="AB22" s="34"/>
      <c r="AC22" s="34"/>
      <c r="AD22" s="34"/>
      <c r="AE22" s="34"/>
      <c r="AF22" s="34"/>
      <c r="AG22" s="34" t="s">
        <v>45</v>
      </c>
      <c r="AH22" s="34">
        <v>5</v>
      </c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</row>
    <row r="23" spans="1:60" ht="22.5" outlineLevel="1" x14ac:dyDescent="0.25">
      <c r="A23" s="25">
        <v>11</v>
      </c>
      <c r="B23" s="26" t="s">
        <v>60</v>
      </c>
      <c r="C23" s="27" t="s">
        <v>61</v>
      </c>
      <c r="D23" s="28" t="s">
        <v>46</v>
      </c>
      <c r="E23" s="29">
        <f>E25</f>
        <v>2.84</v>
      </c>
      <c r="F23" s="30">
        <v>212.4</v>
      </c>
      <c r="G23" s="31">
        <f>ROUND(E23*F23,2)</f>
        <v>603.22</v>
      </c>
      <c r="H23" s="30"/>
      <c r="I23" s="31">
        <f>ROUND(E23*H23,2)</f>
        <v>0</v>
      </c>
      <c r="J23" s="30"/>
      <c r="K23" s="31">
        <f>ROUND(E23*J23,2)</f>
        <v>0</v>
      </c>
      <c r="L23" s="31">
        <v>15</v>
      </c>
      <c r="M23" s="31">
        <f>G23*(1+L23/100)</f>
        <v>693.70299999999997</v>
      </c>
      <c r="N23" s="31">
        <v>0</v>
      </c>
      <c r="O23" s="31">
        <f>ROUND(E23*N23,2)</f>
        <v>0</v>
      </c>
      <c r="P23" s="31">
        <v>0</v>
      </c>
      <c r="Q23" s="31">
        <f>ROUND(E23*P23,2)</f>
        <v>0</v>
      </c>
      <c r="R23" s="31" t="s">
        <v>47</v>
      </c>
      <c r="S23" s="31" t="s">
        <v>40</v>
      </c>
      <c r="T23" s="32" t="s">
        <v>41</v>
      </c>
      <c r="U23" s="33">
        <v>0.66800000000000004</v>
      </c>
      <c r="V23" s="33">
        <f>ROUND(E23*U23,2)</f>
        <v>1.9</v>
      </c>
      <c r="W23" s="33"/>
      <c r="X23" s="33" t="s">
        <v>42</v>
      </c>
      <c r="Y23" s="34"/>
      <c r="Z23" s="34"/>
      <c r="AA23" s="34"/>
      <c r="AB23" s="34"/>
      <c r="AC23" s="34"/>
      <c r="AD23" s="34"/>
      <c r="AE23" s="34"/>
      <c r="AF23" s="34"/>
      <c r="AG23" s="34" t="s">
        <v>43</v>
      </c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outlineLevel="1" x14ac:dyDescent="0.25">
      <c r="A24" s="35"/>
      <c r="B24" s="36"/>
      <c r="C24" s="54" t="s">
        <v>62</v>
      </c>
      <c r="D24" s="55"/>
      <c r="E24" s="55"/>
      <c r="F24" s="55"/>
      <c r="G24" s="55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4"/>
      <c r="Z24" s="34"/>
      <c r="AA24" s="34"/>
      <c r="AB24" s="34"/>
      <c r="AC24" s="34"/>
      <c r="AD24" s="34"/>
      <c r="AE24" s="34"/>
      <c r="AF24" s="34"/>
      <c r="AG24" s="34" t="s">
        <v>44</v>
      </c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</row>
    <row r="25" spans="1:60" outlineLevel="1" x14ac:dyDescent="0.25">
      <c r="A25" s="35"/>
      <c r="B25" s="36"/>
      <c r="C25" s="37" t="s">
        <v>97</v>
      </c>
      <c r="D25" s="38"/>
      <c r="E25" s="39">
        <f>E13</f>
        <v>2.84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4"/>
      <c r="Z25" s="34"/>
      <c r="AA25" s="34"/>
      <c r="AB25" s="34"/>
      <c r="AC25" s="34"/>
      <c r="AD25" s="34"/>
      <c r="AE25" s="34"/>
      <c r="AF25" s="34"/>
      <c r="AG25" s="34" t="s">
        <v>45</v>
      </c>
      <c r="AH25" s="34">
        <v>5</v>
      </c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</row>
    <row r="26" spans="1:60" ht="33.75" outlineLevel="1" x14ac:dyDescent="0.25">
      <c r="A26" s="25">
        <v>12</v>
      </c>
      <c r="B26" s="26" t="s">
        <v>63</v>
      </c>
      <c r="C26" s="27" t="s">
        <v>64</v>
      </c>
      <c r="D26" s="28" t="s">
        <v>46</v>
      </c>
      <c r="E26" s="29">
        <f>E28+E29</f>
        <v>5.68</v>
      </c>
      <c r="F26" s="30">
        <v>168.6</v>
      </c>
      <c r="G26" s="31">
        <f>ROUND(E26*F26,2)</f>
        <v>957.65</v>
      </c>
      <c r="H26" s="30"/>
      <c r="I26" s="31">
        <f>ROUND(E26*H26,2)</f>
        <v>0</v>
      </c>
      <c r="J26" s="30"/>
      <c r="K26" s="31">
        <f>ROUND(E26*J26,2)</f>
        <v>0</v>
      </c>
      <c r="L26" s="31">
        <v>15</v>
      </c>
      <c r="M26" s="31">
        <f>G26*(1+L26/100)</f>
        <v>1101.2974999999999</v>
      </c>
      <c r="N26" s="31">
        <v>0</v>
      </c>
      <c r="O26" s="31">
        <f>ROUND(E26*N26,2)</f>
        <v>0</v>
      </c>
      <c r="P26" s="31">
        <v>0</v>
      </c>
      <c r="Q26" s="31">
        <f>ROUND(E26*P26,2)</f>
        <v>0</v>
      </c>
      <c r="R26" s="31" t="s">
        <v>47</v>
      </c>
      <c r="S26" s="31" t="s">
        <v>40</v>
      </c>
      <c r="T26" s="32" t="s">
        <v>41</v>
      </c>
      <c r="U26" s="33">
        <v>0.59099999999999997</v>
      </c>
      <c r="V26" s="33">
        <f>ROUND(E26*U26,2)</f>
        <v>3.36</v>
      </c>
      <c r="W26" s="33"/>
      <c r="X26" s="33" t="s">
        <v>42</v>
      </c>
      <c r="Y26" s="34"/>
      <c r="Z26" s="34"/>
      <c r="AA26" s="34"/>
      <c r="AB26" s="34"/>
      <c r="AC26" s="34"/>
      <c r="AD26" s="34"/>
      <c r="AE26" s="34"/>
      <c r="AF26" s="34"/>
      <c r="AG26" s="34" t="s">
        <v>43</v>
      </c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</row>
    <row r="27" spans="1:60" outlineLevel="1" x14ac:dyDescent="0.25">
      <c r="A27" s="35"/>
      <c r="B27" s="36"/>
      <c r="C27" s="54" t="s">
        <v>62</v>
      </c>
      <c r="D27" s="55"/>
      <c r="E27" s="55"/>
      <c r="F27" s="55"/>
      <c r="G27" s="55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4"/>
      <c r="Z27" s="34"/>
      <c r="AA27" s="34"/>
      <c r="AB27" s="34"/>
      <c r="AC27" s="34"/>
      <c r="AD27" s="34"/>
      <c r="AE27" s="34"/>
      <c r="AF27" s="34"/>
      <c r="AG27" s="34" t="s">
        <v>44</v>
      </c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</row>
    <row r="28" spans="1:60" outlineLevel="1" x14ac:dyDescent="0.25">
      <c r="A28" s="35"/>
      <c r="B28" s="36"/>
      <c r="C28" s="37" t="s">
        <v>85</v>
      </c>
      <c r="D28" s="38"/>
      <c r="E28" s="39">
        <f>E19</f>
        <v>1.42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4"/>
      <c r="Z28" s="34"/>
      <c r="AA28" s="34"/>
      <c r="AB28" s="34"/>
      <c r="AC28" s="34"/>
      <c r="AD28" s="34"/>
      <c r="AE28" s="34"/>
      <c r="AF28" s="34"/>
      <c r="AG28" s="34" t="s">
        <v>45</v>
      </c>
      <c r="AH28" s="34">
        <v>5</v>
      </c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</row>
    <row r="29" spans="1:60" outlineLevel="1" x14ac:dyDescent="0.25">
      <c r="A29" s="35"/>
      <c r="B29" s="36"/>
      <c r="C29" s="41" t="s">
        <v>65</v>
      </c>
      <c r="D29" s="42"/>
      <c r="E29" s="43">
        <f>E28*3</f>
        <v>4.26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4"/>
      <c r="Z29" s="34"/>
      <c r="AA29" s="34"/>
      <c r="AB29" s="34"/>
      <c r="AC29" s="34"/>
      <c r="AD29" s="34"/>
      <c r="AE29" s="34"/>
      <c r="AF29" s="34"/>
      <c r="AG29" s="34" t="s">
        <v>45</v>
      </c>
      <c r="AH29" s="34">
        <v>4</v>
      </c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</row>
    <row r="30" spans="1:60" x14ac:dyDescent="0.25">
      <c r="A30" s="17" t="s">
        <v>36</v>
      </c>
      <c r="B30" s="18" t="s">
        <v>68</v>
      </c>
      <c r="C30" s="19" t="s">
        <v>69</v>
      </c>
      <c r="D30" s="20"/>
      <c r="E30" s="21"/>
      <c r="F30" s="22"/>
      <c r="G30" s="22">
        <f>SUMIF(AG31:AG45,"&lt;&gt;NOR",G31:G45)</f>
        <v>15847.279999999999</v>
      </c>
      <c r="H30" s="22"/>
      <c r="I30" s="22">
        <f>SUM(I31:I45)</f>
        <v>0</v>
      </c>
      <c r="J30" s="22"/>
      <c r="K30" s="22">
        <f>SUM(K31:K45)</f>
        <v>0</v>
      </c>
      <c r="L30" s="22"/>
      <c r="M30" s="22">
        <f>SUM(M31:M45)</f>
        <v>18224.371999999999</v>
      </c>
      <c r="N30" s="22"/>
      <c r="O30" s="22">
        <f>SUM(O31:O45)</f>
        <v>3.6199999999999997</v>
      </c>
      <c r="P30" s="22"/>
      <c r="Q30" s="22">
        <f>SUM(Q31:Q45)</f>
        <v>0</v>
      </c>
      <c r="R30" s="22"/>
      <c r="S30" s="22"/>
      <c r="T30" s="23"/>
      <c r="U30" s="24"/>
      <c r="V30" s="24">
        <f>SUM(V31:V45)</f>
        <v>25.41</v>
      </c>
      <c r="W30" s="24"/>
      <c r="X30" s="24"/>
      <c r="AG30" t="s">
        <v>38</v>
      </c>
    </row>
    <row r="31" spans="1:60" outlineLevel="1" x14ac:dyDescent="0.25">
      <c r="A31" s="25">
        <v>20</v>
      </c>
      <c r="B31" s="26" t="s">
        <v>70</v>
      </c>
      <c r="C31" s="27" t="s">
        <v>71</v>
      </c>
      <c r="D31" s="28" t="s">
        <v>39</v>
      </c>
      <c r="E31" s="29">
        <f>E33</f>
        <v>0.7</v>
      </c>
      <c r="F31" s="30">
        <v>479.4</v>
      </c>
      <c r="G31" s="31">
        <f>ROUND(E31*F31,2)</f>
        <v>335.58</v>
      </c>
      <c r="H31" s="30"/>
      <c r="I31" s="31">
        <f>ROUND(E31*H31,2)</f>
        <v>0</v>
      </c>
      <c r="J31" s="30"/>
      <c r="K31" s="31">
        <f>ROUND(E31*J31,2)</f>
        <v>0</v>
      </c>
      <c r="L31" s="31">
        <v>15</v>
      </c>
      <c r="M31" s="31">
        <f>G31*(1+L31/100)</f>
        <v>385.91699999999997</v>
      </c>
      <c r="N31" s="31">
        <v>3.6400000000000002E-2</v>
      </c>
      <c r="O31" s="31">
        <f>ROUND(E31*N31,2)</f>
        <v>0.03</v>
      </c>
      <c r="P31" s="31">
        <v>0</v>
      </c>
      <c r="Q31" s="31">
        <f>ROUND(E31*P31,2)</f>
        <v>0</v>
      </c>
      <c r="R31" s="31" t="s">
        <v>72</v>
      </c>
      <c r="S31" s="31" t="s">
        <v>40</v>
      </c>
      <c r="T31" s="32" t="s">
        <v>41</v>
      </c>
      <c r="U31" s="33">
        <v>0.52700000000000002</v>
      </c>
      <c r="V31" s="33">
        <f>ROUND(E31*U31,2)</f>
        <v>0.37</v>
      </c>
      <c r="W31" s="33"/>
      <c r="X31" s="33" t="s">
        <v>42</v>
      </c>
      <c r="Y31" s="34"/>
      <c r="Z31" s="34"/>
      <c r="AA31" s="34"/>
      <c r="AB31" s="34"/>
      <c r="AC31" s="34"/>
      <c r="AD31" s="34"/>
      <c r="AE31" s="34"/>
      <c r="AF31" s="34"/>
      <c r="AG31" s="34" t="s">
        <v>43</v>
      </c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</row>
    <row r="32" spans="1:60" ht="24.75" customHeight="1" outlineLevel="1" x14ac:dyDescent="0.25">
      <c r="A32" s="35"/>
      <c r="B32" s="36"/>
      <c r="C32" s="54" t="s">
        <v>73</v>
      </c>
      <c r="D32" s="55"/>
      <c r="E32" s="55"/>
      <c r="F32" s="55"/>
      <c r="G32" s="55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4"/>
      <c r="Z32" s="34"/>
      <c r="AA32" s="34"/>
      <c r="AB32" s="34"/>
      <c r="AC32" s="34"/>
      <c r="AD32" s="34"/>
      <c r="AE32" s="34"/>
      <c r="AF32" s="34"/>
      <c r="AG32" s="34" t="s">
        <v>44</v>
      </c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40" t="str">
        <f>C32</f>
        <v>svislé nebo šikmé (odkloněné) , půdorysně přímé nebo zalomené, stěn základových desek ve volných nebo zapažených jámách, rýhách, šachtách, včetně případných vzpěr,</v>
      </c>
      <c r="BB32" s="34"/>
      <c r="BC32" s="34"/>
      <c r="BD32" s="34"/>
      <c r="BE32" s="34"/>
      <c r="BF32" s="34"/>
      <c r="BG32" s="34"/>
      <c r="BH32" s="34"/>
    </row>
    <row r="33" spans="1:60" outlineLevel="1" x14ac:dyDescent="0.25">
      <c r="A33" s="35"/>
      <c r="B33" s="36"/>
      <c r="C33" s="52" t="s">
        <v>98</v>
      </c>
      <c r="D33" s="38"/>
      <c r="E33" s="39">
        <f>0.4*1.25*1.4</f>
        <v>0.7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4"/>
      <c r="Z33" s="34"/>
      <c r="AA33" s="34"/>
      <c r="AB33" s="34"/>
      <c r="AC33" s="34"/>
      <c r="AD33" s="34"/>
      <c r="AE33" s="34"/>
      <c r="AF33" s="34"/>
      <c r="AG33" s="34" t="s">
        <v>45</v>
      </c>
      <c r="AH33" s="34">
        <v>0</v>
      </c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</row>
    <row r="34" spans="1:60" outlineLevel="1" x14ac:dyDescent="0.25">
      <c r="A34" s="25">
        <v>21</v>
      </c>
      <c r="B34" s="26" t="s">
        <v>74</v>
      </c>
      <c r="C34" s="27" t="s">
        <v>75</v>
      </c>
      <c r="D34" s="28" t="s">
        <v>39</v>
      </c>
      <c r="E34" s="29">
        <f>E37</f>
        <v>1.75</v>
      </c>
      <c r="F34" s="30">
        <v>107.7</v>
      </c>
      <c r="G34" s="31">
        <f>ROUND(E34*F34,2)</f>
        <v>188.48</v>
      </c>
      <c r="H34" s="30"/>
      <c r="I34" s="31">
        <f>ROUND(E34*H34,2)</f>
        <v>0</v>
      </c>
      <c r="J34" s="30"/>
      <c r="K34" s="31">
        <f>ROUND(E34*J34,2)</f>
        <v>0</v>
      </c>
      <c r="L34" s="31">
        <v>15</v>
      </c>
      <c r="M34" s="31">
        <f>G34*(1+L34/100)</f>
        <v>216.75199999999998</v>
      </c>
      <c r="N34" s="31">
        <v>0</v>
      </c>
      <c r="O34" s="31">
        <f>ROUND(E34*N34,2)</f>
        <v>0</v>
      </c>
      <c r="P34" s="31">
        <v>0</v>
      </c>
      <c r="Q34" s="31">
        <f>ROUND(E34*P34,2)</f>
        <v>0</v>
      </c>
      <c r="R34" s="31" t="s">
        <v>72</v>
      </c>
      <c r="S34" s="31" t="s">
        <v>40</v>
      </c>
      <c r="T34" s="32" t="s">
        <v>41</v>
      </c>
      <c r="U34" s="33">
        <v>0.32</v>
      </c>
      <c r="V34" s="33">
        <f>ROUND(E34*U34,2)</f>
        <v>0.56000000000000005</v>
      </c>
      <c r="W34" s="33"/>
      <c r="X34" s="33" t="s">
        <v>42</v>
      </c>
      <c r="Y34" s="34"/>
      <c r="Z34" s="34"/>
      <c r="AA34" s="34"/>
      <c r="AB34" s="34"/>
      <c r="AC34" s="34"/>
      <c r="AD34" s="34"/>
      <c r="AE34" s="34"/>
      <c r="AF34" s="34"/>
      <c r="AG34" s="34" t="s">
        <v>43</v>
      </c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</row>
    <row r="35" spans="1:60" ht="24" customHeight="1" outlineLevel="1" x14ac:dyDescent="0.25">
      <c r="A35" s="35"/>
      <c r="B35" s="36"/>
      <c r="C35" s="54" t="s">
        <v>73</v>
      </c>
      <c r="D35" s="55"/>
      <c r="E35" s="55"/>
      <c r="F35" s="55"/>
      <c r="G35" s="55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4"/>
      <c r="Z35" s="34"/>
      <c r="AA35" s="34"/>
      <c r="AB35" s="34"/>
      <c r="AC35" s="34"/>
      <c r="AD35" s="34"/>
      <c r="AE35" s="34"/>
      <c r="AF35" s="34"/>
      <c r="AG35" s="34" t="s">
        <v>44</v>
      </c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40" t="str">
        <f>C35</f>
        <v>svislé nebo šikmé (odkloněné) , půdorysně přímé nebo zalomené, stěn základových desek ve volných nebo zapažených jámách, rýhách, šachtách, včetně případných vzpěr,</v>
      </c>
      <c r="BB35" s="34"/>
      <c r="BC35" s="34"/>
      <c r="BD35" s="34"/>
      <c r="BE35" s="34"/>
      <c r="BF35" s="34"/>
      <c r="BG35" s="34"/>
      <c r="BH35" s="34"/>
    </row>
    <row r="36" spans="1:60" outlineLevel="1" x14ac:dyDescent="0.25">
      <c r="A36" s="35"/>
      <c r="B36" s="36"/>
      <c r="C36" s="64" t="s">
        <v>76</v>
      </c>
      <c r="D36" s="65"/>
      <c r="E36" s="65"/>
      <c r="F36" s="65"/>
      <c r="G36" s="65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4"/>
      <c r="Z36" s="34"/>
      <c r="AA36" s="34"/>
      <c r="AB36" s="34"/>
      <c r="AC36" s="34"/>
      <c r="AD36" s="34"/>
      <c r="AE36" s="34"/>
      <c r="AF36" s="34"/>
      <c r="AG36" s="34" t="s">
        <v>66</v>
      </c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</row>
    <row r="37" spans="1:60" outlineLevel="1" x14ac:dyDescent="0.25">
      <c r="A37" s="35"/>
      <c r="B37" s="36"/>
      <c r="C37" s="52" t="s">
        <v>99</v>
      </c>
      <c r="D37" s="38"/>
      <c r="E37" s="39">
        <f>1.25*1.4</f>
        <v>1.75</v>
      </c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4"/>
      <c r="Z37" s="34"/>
      <c r="AA37" s="34"/>
      <c r="AB37" s="34"/>
      <c r="AC37" s="34"/>
      <c r="AD37" s="34"/>
      <c r="AE37" s="34"/>
      <c r="AF37" s="34"/>
      <c r="AG37" s="34" t="s">
        <v>45</v>
      </c>
      <c r="AH37" s="34">
        <v>5</v>
      </c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</row>
    <row r="38" spans="1:60" outlineLevel="1" x14ac:dyDescent="0.25">
      <c r="A38" s="25">
        <v>23</v>
      </c>
      <c r="B38" s="26" t="s">
        <v>87</v>
      </c>
      <c r="C38" s="27" t="s">
        <v>86</v>
      </c>
      <c r="D38" s="28" t="s">
        <v>46</v>
      </c>
      <c r="E38" s="29">
        <f>E39</f>
        <v>1.42</v>
      </c>
      <c r="F38" s="30">
        <v>5500</v>
      </c>
      <c r="G38" s="31">
        <f>ROUND(E38*F38,2)</f>
        <v>7810</v>
      </c>
      <c r="H38" s="30"/>
      <c r="I38" s="31">
        <f>ROUND(E38*H38,2)</f>
        <v>0</v>
      </c>
      <c r="J38" s="30"/>
      <c r="K38" s="31">
        <f>ROUND(E38*J38,2)</f>
        <v>0</v>
      </c>
      <c r="L38" s="31">
        <v>15</v>
      </c>
      <c r="M38" s="31">
        <f>G38*(1+L38/100)</f>
        <v>8981.5</v>
      </c>
      <c r="N38" s="31">
        <v>2.5249999999999999</v>
      </c>
      <c r="O38" s="31">
        <f>ROUND(E38*N38,2)</f>
        <v>3.59</v>
      </c>
      <c r="P38" s="31">
        <v>0</v>
      </c>
      <c r="Q38" s="31">
        <f>ROUND(E38*P38,2)</f>
        <v>0</v>
      </c>
      <c r="R38" s="31" t="s">
        <v>72</v>
      </c>
      <c r="S38" s="31" t="s">
        <v>40</v>
      </c>
      <c r="T38" s="32" t="s">
        <v>41</v>
      </c>
      <c r="U38" s="33">
        <v>0.47699999999999998</v>
      </c>
      <c r="V38" s="33">
        <f>ROUND(E38*U38,2)</f>
        <v>0.68</v>
      </c>
      <c r="W38" s="33"/>
      <c r="X38" s="33" t="s">
        <v>42</v>
      </c>
      <c r="Y38" s="34"/>
      <c r="Z38" s="34"/>
      <c r="AA38" s="34"/>
      <c r="AB38" s="34"/>
      <c r="AC38" s="34"/>
      <c r="AD38" s="34"/>
      <c r="AE38" s="34"/>
      <c r="AF38" s="34"/>
      <c r="AG38" s="34" t="s">
        <v>43</v>
      </c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</row>
    <row r="39" spans="1:60" outlineLevel="1" x14ac:dyDescent="0.25">
      <c r="A39" s="35"/>
      <c r="B39" s="36"/>
      <c r="C39" s="52" t="s">
        <v>100</v>
      </c>
      <c r="D39" s="38"/>
      <c r="E39" s="39">
        <v>1.42</v>
      </c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4"/>
      <c r="Z39" s="34"/>
      <c r="AA39" s="34"/>
      <c r="AB39" s="34"/>
      <c r="AC39" s="34"/>
      <c r="AD39" s="34"/>
      <c r="AE39" s="34"/>
      <c r="AF39" s="34"/>
      <c r="AG39" s="34" t="s">
        <v>45</v>
      </c>
      <c r="AH39" s="34">
        <v>0</v>
      </c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</row>
    <row r="40" spans="1:60" ht="22.5" outlineLevel="1" x14ac:dyDescent="0.25">
      <c r="A40" s="25">
        <v>10</v>
      </c>
      <c r="B40" s="26" t="s">
        <v>88</v>
      </c>
      <c r="C40" s="27" t="s">
        <v>92</v>
      </c>
      <c r="D40" s="28" t="s">
        <v>67</v>
      </c>
      <c r="E40" s="29">
        <f>E41+E42</f>
        <v>9.3719999999999999</v>
      </c>
      <c r="F40" s="30">
        <v>601</v>
      </c>
      <c r="G40" s="31">
        <f>ROUND(E40*F40,2)</f>
        <v>5632.57</v>
      </c>
      <c r="H40" s="30"/>
      <c r="I40" s="31">
        <f>ROUND(E40*H40,2)</f>
        <v>0</v>
      </c>
      <c r="J40" s="30"/>
      <c r="K40" s="31">
        <f>ROUND(E40*J40,2)</f>
        <v>0</v>
      </c>
      <c r="L40" s="31">
        <v>15</v>
      </c>
      <c r="M40" s="31">
        <f>G40*(1+L40/100)</f>
        <v>6477.4554999999991</v>
      </c>
      <c r="N40" s="31">
        <v>0</v>
      </c>
      <c r="O40" s="31">
        <f>ROUND(E40*N40,2)</f>
        <v>0</v>
      </c>
      <c r="P40" s="31">
        <v>0</v>
      </c>
      <c r="Q40" s="31">
        <f>ROUND(E40*P40,2)</f>
        <v>0</v>
      </c>
      <c r="R40" s="31" t="s">
        <v>47</v>
      </c>
      <c r="S40" s="31" t="s">
        <v>40</v>
      </c>
      <c r="T40" s="32" t="s">
        <v>41</v>
      </c>
      <c r="U40" s="33">
        <v>0</v>
      </c>
      <c r="V40" s="33">
        <f>ROUND(E40*U40,2)</f>
        <v>0</v>
      </c>
      <c r="W40" s="33"/>
      <c r="X40" s="33" t="s">
        <v>42</v>
      </c>
      <c r="Y40" s="34"/>
      <c r="Z40" s="34"/>
      <c r="AA40" s="34"/>
      <c r="AB40" s="34"/>
      <c r="AC40" s="34"/>
      <c r="AD40" s="34"/>
      <c r="AE40" s="34"/>
      <c r="AF40" s="34"/>
      <c r="AG40" s="34" t="s">
        <v>43</v>
      </c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</row>
    <row r="41" spans="1:60" outlineLevel="1" x14ac:dyDescent="0.25">
      <c r="A41" s="35"/>
      <c r="B41" s="36"/>
      <c r="C41" s="37" t="s">
        <v>101</v>
      </c>
      <c r="D41" s="38"/>
      <c r="E41" s="39">
        <f>E39*2.2</f>
        <v>3.1240000000000001</v>
      </c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4"/>
      <c r="Z41" s="34"/>
      <c r="AA41" s="34"/>
      <c r="AB41" s="34"/>
      <c r="AC41" s="34"/>
      <c r="AD41" s="34"/>
      <c r="AE41" s="34"/>
      <c r="AF41" s="34"/>
      <c r="AG41" s="34" t="s">
        <v>45</v>
      </c>
      <c r="AH41" s="34">
        <v>5</v>
      </c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outlineLevel="1" x14ac:dyDescent="0.25">
      <c r="A42" s="35"/>
      <c r="B42" s="36"/>
      <c r="C42" s="41" t="s">
        <v>90</v>
      </c>
      <c r="D42" s="42"/>
      <c r="E42" s="43">
        <f>E41*2</f>
        <v>6.2480000000000002</v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4"/>
      <c r="Z42" s="34"/>
      <c r="AA42" s="34"/>
      <c r="AB42" s="34"/>
      <c r="AC42" s="34"/>
      <c r="AD42" s="34"/>
      <c r="AE42" s="34"/>
      <c r="AF42" s="34"/>
      <c r="AG42" s="34" t="s">
        <v>45</v>
      </c>
      <c r="AH42" s="34">
        <v>4</v>
      </c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</row>
    <row r="43" spans="1:60" ht="27" customHeight="1" outlineLevel="1" x14ac:dyDescent="0.25">
      <c r="A43" s="25">
        <v>8</v>
      </c>
      <c r="B43" s="26" t="s">
        <v>91</v>
      </c>
      <c r="C43" s="27" t="s">
        <v>93</v>
      </c>
      <c r="D43" s="28" t="s">
        <v>67</v>
      </c>
      <c r="E43" s="29">
        <f>E44+E45</f>
        <v>6.2480000000000002</v>
      </c>
      <c r="F43" s="30">
        <v>301</v>
      </c>
      <c r="G43" s="31">
        <f>ROUND(E43*F43,2)</f>
        <v>1880.65</v>
      </c>
      <c r="H43" s="30"/>
      <c r="I43" s="31">
        <f>ROUND(E43*H43,2)</f>
        <v>0</v>
      </c>
      <c r="J43" s="30"/>
      <c r="K43" s="31">
        <f>ROUND(E43*J43,2)</f>
        <v>0</v>
      </c>
      <c r="L43" s="31">
        <v>15</v>
      </c>
      <c r="M43" s="31">
        <f>G43*(1+L43/100)</f>
        <v>2162.7474999999999</v>
      </c>
      <c r="N43" s="31">
        <v>0</v>
      </c>
      <c r="O43" s="31">
        <f>ROUND(E43*N43,2)</f>
        <v>0</v>
      </c>
      <c r="P43" s="31">
        <v>0</v>
      </c>
      <c r="Q43" s="31">
        <f>ROUND(E43*P43,2)</f>
        <v>0</v>
      </c>
      <c r="R43" s="31" t="s">
        <v>47</v>
      </c>
      <c r="S43" s="31" t="s">
        <v>40</v>
      </c>
      <c r="T43" s="32" t="s">
        <v>41</v>
      </c>
      <c r="U43" s="33">
        <v>3.81</v>
      </c>
      <c r="V43" s="33">
        <f>ROUND(E43*U43,2)</f>
        <v>23.8</v>
      </c>
      <c r="W43" s="33"/>
      <c r="X43" s="33" t="s">
        <v>42</v>
      </c>
      <c r="Y43" s="34"/>
      <c r="Z43" s="34"/>
      <c r="AA43" s="34"/>
      <c r="AB43" s="34"/>
      <c r="AC43" s="34"/>
      <c r="AD43" s="34"/>
      <c r="AE43" s="34"/>
      <c r="AF43" s="34"/>
      <c r="AG43" s="34" t="s">
        <v>43</v>
      </c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</row>
    <row r="44" spans="1:60" ht="12.75" customHeight="1" outlineLevel="1" x14ac:dyDescent="0.25">
      <c r="A44" s="35"/>
      <c r="B44" s="36"/>
      <c r="C44" s="37" t="s">
        <v>89</v>
      </c>
      <c r="D44" s="53"/>
      <c r="E44" s="39">
        <f>E41</f>
        <v>3.1240000000000001</v>
      </c>
      <c r="F44" s="53"/>
      <c r="G44" s="5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4"/>
      <c r="Z44" s="34"/>
      <c r="AA44" s="34"/>
      <c r="AB44" s="34"/>
      <c r="AC44" s="34"/>
      <c r="AD44" s="34"/>
      <c r="AE44" s="34"/>
      <c r="AF44" s="34"/>
      <c r="AG44" s="34" t="s">
        <v>44</v>
      </c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40" t="str">
        <f>C44</f>
        <v>Odkaz na mn. položky pořadí 23:18,0991*2,2t/m3</v>
      </c>
      <c r="BB44" s="34"/>
      <c r="BC44" s="34"/>
      <c r="BD44" s="34"/>
      <c r="BE44" s="34"/>
      <c r="BF44" s="34"/>
      <c r="BG44" s="34"/>
      <c r="BH44" s="34"/>
    </row>
    <row r="45" spans="1:60" ht="15" customHeight="1" outlineLevel="1" x14ac:dyDescent="0.25">
      <c r="A45" s="35"/>
      <c r="B45" s="36"/>
      <c r="C45" s="41" t="s">
        <v>77</v>
      </c>
      <c r="D45" s="38"/>
      <c r="E45" s="39">
        <f>E44</f>
        <v>3.1240000000000001</v>
      </c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4"/>
      <c r="Z45" s="34"/>
      <c r="AA45" s="34"/>
      <c r="AB45" s="34"/>
      <c r="AC45" s="34"/>
      <c r="AD45" s="34"/>
      <c r="AE45" s="34"/>
      <c r="AF45" s="34"/>
      <c r="AG45" s="34" t="s">
        <v>45</v>
      </c>
      <c r="AH45" s="34">
        <v>0</v>
      </c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</row>
    <row r="46" spans="1:60" x14ac:dyDescent="0.25">
      <c r="A46" s="45"/>
      <c r="B46" s="46" t="s">
        <v>18</v>
      </c>
      <c r="C46" s="47"/>
      <c r="D46" s="48"/>
      <c r="E46" s="49"/>
      <c r="F46" s="49"/>
      <c r="G46" s="50">
        <f>G30+G8</f>
        <v>21987.94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AE46">
        <f>SUMIF(L7:L45,#REF!,G7:G45)</f>
        <v>0</v>
      </c>
      <c r="AF46">
        <f>SUMIF(L7:L45,#REF!,G7:G45)</f>
        <v>0</v>
      </c>
      <c r="AG46" t="s">
        <v>78</v>
      </c>
    </row>
    <row r="47" spans="1:60" x14ac:dyDescent="0.25">
      <c r="A47" s="63"/>
      <c r="B47" s="63"/>
      <c r="C47" s="44"/>
      <c r="D47" s="14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</row>
    <row r="48" spans="1:60" x14ac:dyDescent="0.25">
      <c r="A48" s="12"/>
      <c r="B48" s="13"/>
      <c r="C48" s="44"/>
      <c r="D48" s="14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AG48" t="s">
        <v>79</v>
      </c>
    </row>
    <row r="49" spans="1:33" x14ac:dyDescent="0.25">
      <c r="A49" s="12"/>
      <c r="B49" s="13"/>
      <c r="C49" s="44"/>
      <c r="D49" s="14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AG49" t="s">
        <v>80</v>
      </c>
    </row>
    <row r="50" spans="1:33" x14ac:dyDescent="0.25">
      <c r="A50" s="12"/>
      <c r="B50" s="13"/>
      <c r="C50" s="44"/>
      <c r="D50" s="14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AG50" t="s">
        <v>81</v>
      </c>
    </row>
    <row r="51" spans="1:33" x14ac:dyDescent="0.25">
      <c r="A51" s="12"/>
      <c r="B51" s="13"/>
      <c r="C51" s="44"/>
      <c r="D51" s="14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</row>
    <row r="52" spans="1:33" x14ac:dyDescent="0.25">
      <c r="B52" s="3"/>
      <c r="C52" s="51"/>
      <c r="D52" s="6"/>
      <c r="AG52" t="s">
        <v>82</v>
      </c>
    </row>
    <row r="53" spans="1:33" x14ac:dyDescent="0.25">
      <c r="B53" s="3"/>
      <c r="C53" s="3"/>
      <c r="D53" s="6"/>
    </row>
  </sheetData>
  <mergeCells count="14">
    <mergeCell ref="A47:B47"/>
    <mergeCell ref="C35:G35"/>
    <mergeCell ref="C36:G36"/>
    <mergeCell ref="C24:G24"/>
    <mergeCell ref="C27:G27"/>
    <mergeCell ref="C32:G32"/>
    <mergeCell ref="C10:G10"/>
    <mergeCell ref="C14:G14"/>
    <mergeCell ref="C18:G18"/>
    <mergeCell ref="C21:G21"/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Kostka43</dc:creator>
  <cp:lastModifiedBy>Ružička</cp:lastModifiedBy>
  <dcterms:created xsi:type="dcterms:W3CDTF">2020-02-02T07:24:08Z</dcterms:created>
  <dcterms:modified xsi:type="dcterms:W3CDTF">2020-02-04T22:22:32Z</dcterms:modified>
</cp:coreProperties>
</file>